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61" windowHeight="8192" windowWidth="16384" xWindow="0" yWindow="0"/>
  </bookViews>
  <sheets>
    <sheet name="Tabelle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<sst xmlns="http://schemas.openxmlformats.org/spreadsheetml/2006/main" count="107" uniqueCount="64">
  <si>
    <t>original values</t>
  </si>
  <si>
    <t>new mods</t>
  </si>
  <si>
    <t>type </t>
  </si>
  <si>
    <t>SKYRANGER</t>
  </si>
  <si>
    <t>INTERCEPTOR</t>
  </si>
  <si>
    <t>FIRESTORM</t>
  </si>
  <si>
    <t>LIGHTNING</t>
  </si>
  <si>
    <t>AVENGER</t>
  </si>
  <si>
    <t>ALLOY_SKYRANGER</t>
  </si>
  <si>
    <t>RAVEN</t>
  </si>
  <si>
    <t>SENTINEL</t>
  </si>
  <si>
    <t>THUNDERSTORM</t>
  </si>
  <si>
    <t>TORMENTOR</t>
  </si>
  <si>
    <t>fuelMax </t>
  </si>
  <si>
    <t>damageMax </t>
  </si>
  <si>
    <t>speedMax </t>
  </si>
  <si>
    <t>accel </t>
  </si>
  <si>
    <t>weapons </t>
  </si>
  <si>
    <t>costBuy </t>
  </si>
  <si>
    <t>costRent </t>
  </si>
  <si>
    <t>costSell </t>
  </si>
  <si>
    <t>refuelItem </t>
  </si>
  <si>
    <t>repairRate </t>
  </si>
  <si>
    <t>ELERIUM_115</t>
  </si>
  <si>
    <t>refuelRate </t>
  </si>
  <si>
    <t>radarRange </t>
  </si>
  <si>
    <t>transferTime </t>
  </si>
  <si>
    <t>score </t>
  </si>
  <si>
    <t>spacecraft </t>
  </si>
  <si>
    <t> true</t>
  </si>
  <si>
    <t>buildspace</t>
  </si>
  <si>
    <t>buildcosts</t>
  </si>
  <si>
    <t>buildtime</t>
  </si>
  <si>
    <t>STR_ALIEN_ALLOYS</t>
  </si>
  <si>
    <t>STR_UFO_NAVIGATION</t>
  </si>
  <si>
    <t>STR_UFO_POWER_SOURCE</t>
  </si>
  <si>
    <t>buildcostsum</t>
  </si>
  <si>
    <t>profit?</t>
  </si>
  <si>
    <t>changed values are bold</t>
  </si>
  <si>
    <t>defaultvalues</t>
  </si>
  <si>
    <t>String ID of the craft name. </t>
  </si>
  <si>
    <t>Maximum amount of fuel this craft can carry. Crafts use up fuel based on their speed while travelling. </t>
  </si>
  <si>
    <t>Maximum amount of damage this craft can take. If this amount is exceeded, the craft is destroyed. </t>
  </si>
  <si>
    <t>Maximum speed in nautical miles. Crafts travel at max speed when flying and half speed when patrolling. </t>
  </si>
  <si>
    <t>Aceeleration value shown in the UFOpaedia. </t>
  </si>
  <si>
    <t>Amount of craft weapons this craft can equip. The UI can only display a max of 2 weapons. </t>
  </si>
  <si>
    <t>Amount of money spent for purchasing this craft. If set to 0, the craft will not be available in the Purchase/Recruit screen. </t>
  </si>
  <si>
    <t>Amount of money spent monthly for renting this craft. If set to 0, the craft is not on rental and won't count towards base maintenance. </t>
  </si>
  <si>
    <t>Amount of money gained for selling this craft. </t>
  </si>
  <si>
    <t>NEW_FUEL</t>
  </si>
  <si>
    <t>Item required for refuelling this craft. If no item is specified, the craft uses human fuel. </t>
  </si>
  <si>
    <t>Amount of damage restored every hour while Repairing in base. </t>
  </si>
  <si>
    <t>Amount of fuel restored every 30 mins while Refueling in base. If specified, a refuelItem is spent each time. </t>
  </si>
  <si>
    <t>Detection range of the craft's radar in nautical miles. Every craft radar has a 100% detection chance. </t>
  </si>
  <si>
    <t>Number of hours it takes to purchase/transfer this craft to a base. </t>
  </si>
  <si>
    <t>Score lost when this craft is destroyed. </t>
  </si>
  <si>
    <t>false</t>
  </si>
  <si>
    <t>Can this craft go to Cydonia? </t>
  </si>
  <si>
    <t>profit/h</t>
  </si>
  <si>
    <t>lasercannon=</t>
  </si>
  <si>
    <t>flytime in h:</t>
  </si>
  <si>
    <t>Normal fuel consumption varies = depends on speed</t>
  </si>
  <si>
    <t>time to repair 50%</t>
  </si>
  <si>
    <t>time to refill 50%</t>
  </si>
</sst>
</file>

<file path=xl/styles.xml><?xml version="1.0" encoding="utf-8"?>
<styleSheet xmlns="http://schemas.openxmlformats.org/spreadsheetml/2006/main">
  <numFmts count="4">
    <numFmt formatCode="GENERAL" numFmtId="164"/>
    <numFmt formatCode="0.0" numFmtId="165"/>
    <numFmt formatCode="0.0;[RED]\-0.0" numFmtId="166"/>
    <numFmt formatCode="0.00" numFmtId="167"/>
  </numFmts>
  <fonts count="6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16"/>
    </font>
    <font>
      <name val="Arial"/>
      <family val="2"/>
      <b val="true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8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7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tru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66"/>
  <sheetViews>
    <sheetView colorId="64" defaultGridColor="true" rightToLeft="false" showFormulas="false" showGridLines="true" showOutlineSymbols="true" showRowColHeaders="true" showZeros="true" tabSelected="true" topLeftCell="A28" view="normal" windowProtection="false" workbookViewId="0" zoomScale="110" zoomScaleNormal="110" zoomScalePageLayoutView="100">
      <selection activeCell="J42" activeCellId="0" pane="topLeft" sqref="J42"/>
    </sheetView>
  </sheetViews>
  <sheetFormatPr defaultRowHeight="12.85"/>
  <cols>
    <col collapsed="false" hidden="false" max="1" min="1" style="0" width="13.5867346938776"/>
    <col collapsed="false" hidden="false" max="2" min="2" style="0" width="9.48469387755102"/>
    <col collapsed="false" hidden="false" max="3" min="3" style="0" width="11.6632653061225"/>
    <col collapsed="false" hidden="false" max="4" min="4" style="0" width="10.6377551020408"/>
    <col collapsed="false" hidden="false" max="5" min="5" style="0" width="11.5357142857143"/>
    <col collapsed="false" hidden="false" max="7" min="7" style="0" width="12.9489795918367"/>
    <col collapsed="false" hidden="false" max="8" min="8" style="0" width="9.62244897959184"/>
    <col collapsed="false" hidden="false" max="9" min="9" style="0" width="10.3214285714286"/>
    <col collapsed="false" hidden="false" max="10" min="10" style="0" width="11.9234693877551"/>
    <col collapsed="false" hidden="false" max="11" min="11" style="0" width="13.5612244897959"/>
    <col collapsed="false" hidden="false" max="1025" min="12" style="0" width="11.5204081632653"/>
  </cols>
  <sheetData>
    <row collapsed="false" customFormat="false" customHeight="false" hidden="false" ht="20.05" outlineLevel="0" r="1">
      <c r="B1" s="1" t="s">
        <v>0</v>
      </c>
      <c r="C1" s="1"/>
      <c r="D1" s="1"/>
      <c r="E1" s="1"/>
      <c r="F1" s="1"/>
      <c r="G1" s="1" t="s">
        <v>1</v>
      </c>
    </row>
    <row collapsed="false" customFormat="false" customHeight="false" hidden="false" ht="12.85" outlineLevel="0" r="2">
      <c r="A2" s="0" t="s">
        <v>2</v>
      </c>
      <c r="B2" s="0" t="s">
        <v>3</v>
      </c>
      <c r="C2" s="0" t="s">
        <v>4</v>
      </c>
      <c r="D2" s="0" t="s">
        <v>5</v>
      </c>
      <c r="E2" s="0" t="s">
        <v>6</v>
      </c>
      <c r="F2" s="0" t="s">
        <v>7</v>
      </c>
      <c r="G2" s="0" t="s">
        <v>8</v>
      </c>
      <c r="H2" s="0" t="s">
        <v>9</v>
      </c>
      <c r="I2" s="0" t="s">
        <v>10</v>
      </c>
      <c r="J2" s="0" t="s">
        <v>11</v>
      </c>
      <c r="K2" s="0" t="s">
        <v>12</v>
      </c>
    </row>
    <row collapsed="false" customFormat="false" customHeight="false" hidden="false" ht="12.85" outlineLevel="0" r="3">
      <c r="A3" s="0" t="s">
        <v>13</v>
      </c>
      <c r="B3" s="0" t="n">
        <v>1500</v>
      </c>
      <c r="C3" s="0" t="n">
        <v>1000</v>
      </c>
      <c r="D3" s="0" t="n">
        <v>20</v>
      </c>
      <c r="E3" s="0" t="n">
        <v>30</v>
      </c>
      <c r="F3" s="0" t="n">
        <v>60</v>
      </c>
      <c r="G3" s="0" t="n">
        <v>1500</v>
      </c>
      <c r="H3" s="0" t="n">
        <v>1200</v>
      </c>
      <c r="I3" s="0" t="n">
        <v>400</v>
      </c>
      <c r="J3" s="0" t="n">
        <v>1500</v>
      </c>
      <c r="K3" s="0" t="n">
        <v>40</v>
      </c>
    </row>
    <row collapsed="false" customFormat="false" customHeight="false" hidden="false" ht="12.85" outlineLevel="0" r="4">
      <c r="A4" s="0" t="s">
        <v>14</v>
      </c>
      <c r="B4" s="0" t="n">
        <v>150</v>
      </c>
      <c r="C4" s="0" t="n">
        <v>100</v>
      </c>
      <c r="D4" s="0" t="n">
        <v>500</v>
      </c>
      <c r="E4" s="0" t="n">
        <v>800</v>
      </c>
      <c r="F4" s="0" t="n">
        <v>1200</v>
      </c>
      <c r="G4" s="0" t="n">
        <v>450</v>
      </c>
      <c r="H4" s="0" t="n">
        <v>350</v>
      </c>
      <c r="I4" s="0" t="n">
        <v>600</v>
      </c>
      <c r="J4" s="0" t="n">
        <v>450</v>
      </c>
      <c r="K4" s="0" t="n">
        <v>1000</v>
      </c>
    </row>
    <row collapsed="false" customFormat="false" customHeight="false" hidden="false" ht="12.85" outlineLevel="0" r="5">
      <c r="A5" s="0" t="s">
        <v>15</v>
      </c>
      <c r="B5" s="0" t="n">
        <v>760</v>
      </c>
      <c r="C5" s="0" t="n">
        <v>2100</v>
      </c>
      <c r="D5" s="0" t="n">
        <v>4200</v>
      </c>
      <c r="E5" s="0" t="n">
        <v>3100</v>
      </c>
      <c r="F5" s="0" t="n">
        <v>5400</v>
      </c>
      <c r="G5" s="0" t="n">
        <v>1200</v>
      </c>
      <c r="H5" s="0" t="n">
        <v>2900</v>
      </c>
      <c r="I5" s="0" t="n">
        <v>2200</v>
      </c>
      <c r="J5" s="0" t="n">
        <v>4000</v>
      </c>
      <c r="K5" s="0" t="n">
        <v>6200</v>
      </c>
    </row>
    <row collapsed="false" customFormat="false" customHeight="false" hidden="false" ht="12.85" outlineLevel="0" r="6">
      <c r="A6" s="0" t="s">
        <v>16</v>
      </c>
      <c r="B6" s="0" t="n">
        <v>2</v>
      </c>
      <c r="C6" s="0" t="n">
        <v>3</v>
      </c>
      <c r="D6" s="0" t="n">
        <v>9</v>
      </c>
      <c r="E6" s="0" t="n">
        <v>9</v>
      </c>
      <c r="F6" s="0" t="n">
        <v>10</v>
      </c>
      <c r="G6" s="0" t="n">
        <v>3</v>
      </c>
      <c r="H6" s="0" t="n">
        <v>4</v>
      </c>
      <c r="I6" s="0" t="n">
        <v>6</v>
      </c>
      <c r="J6" s="0" t="n">
        <v>4</v>
      </c>
      <c r="K6" s="0" t="n">
        <v>12</v>
      </c>
    </row>
    <row collapsed="false" customFormat="false" customHeight="false" hidden="false" ht="12.85" outlineLevel="0" r="7">
      <c r="A7" s="0" t="s">
        <v>17</v>
      </c>
      <c r="C7" s="0" t="n">
        <v>2</v>
      </c>
      <c r="D7" s="0" t="n">
        <v>2</v>
      </c>
      <c r="E7" s="0" t="n">
        <v>1</v>
      </c>
      <c r="F7" s="0" t="n">
        <v>2</v>
      </c>
      <c r="H7" s="0" t="n">
        <v>2</v>
      </c>
      <c r="I7" s="0" t="n">
        <v>2</v>
      </c>
      <c r="J7" s="0" t="n">
        <v>1</v>
      </c>
      <c r="K7" s="0" t="n">
        <v>2</v>
      </c>
    </row>
    <row collapsed="false" customFormat="false" customHeight="false" hidden="false" ht="12.85" outlineLevel="0" r="8">
      <c r="A8" s="0" t="s">
        <v>18</v>
      </c>
      <c r="B8" s="0" t="n">
        <v>500000</v>
      </c>
      <c r="C8" s="0" t="n">
        <v>600000</v>
      </c>
    </row>
    <row collapsed="false" customFormat="false" customHeight="false" hidden="false" ht="12.85" outlineLevel="0" r="9">
      <c r="A9" s="0" t="s">
        <v>19</v>
      </c>
      <c r="B9" s="0" t="n">
        <v>500000</v>
      </c>
      <c r="C9" s="0" t="n">
        <v>600000</v>
      </c>
      <c r="G9" s="0" t="n">
        <v>375000</v>
      </c>
    </row>
    <row collapsed="false" customFormat="false" customHeight="false" hidden="false" ht="12.85" outlineLevel="0" r="10">
      <c r="A10" s="0" t="s">
        <v>20</v>
      </c>
      <c r="G10" s="0" t="n">
        <v>350000</v>
      </c>
      <c r="H10" s="0" t="n">
        <v>280000</v>
      </c>
      <c r="I10" s="0" t="n">
        <v>480000</v>
      </c>
      <c r="J10" s="0" t="n">
        <v>620000</v>
      </c>
      <c r="K10" s="0" t="n">
        <v>420000</v>
      </c>
    </row>
    <row collapsed="false" customFormat="false" customHeight="false" hidden="false" ht="12.85" outlineLevel="0" r="11">
      <c r="A11" s="0" t="s">
        <v>21</v>
      </c>
    </row>
    <row collapsed="false" customFormat="false" customHeight="false" hidden="false" ht="12.85" outlineLevel="0" r="12">
      <c r="A12" s="0" t="s">
        <v>22</v>
      </c>
      <c r="D12" s="0" t="s">
        <v>23</v>
      </c>
      <c r="E12" s="0" t="s">
        <v>23</v>
      </c>
      <c r="F12" s="0" t="s">
        <v>23</v>
      </c>
      <c r="K12" s="0" t="s">
        <v>23</v>
      </c>
    </row>
    <row collapsed="false" customFormat="false" customHeight="false" hidden="false" ht="12.85" outlineLevel="0" r="13">
      <c r="A13" s="0" t="s">
        <v>24</v>
      </c>
      <c r="B13" s="0" t="n">
        <v>50</v>
      </c>
      <c r="C13" s="0" t="n">
        <v>50</v>
      </c>
      <c r="D13" s="0" t="n">
        <v>5</v>
      </c>
      <c r="E13" s="0" t="n">
        <v>5</v>
      </c>
      <c r="F13" s="0" t="n">
        <v>5</v>
      </c>
      <c r="G13" s="0" t="n">
        <v>50</v>
      </c>
      <c r="H13" s="0" t="n">
        <v>40</v>
      </c>
      <c r="I13" s="0" t="n">
        <v>25</v>
      </c>
      <c r="J13" s="0" t="n">
        <v>50</v>
      </c>
      <c r="K13" s="0" t="n">
        <v>5</v>
      </c>
    </row>
    <row collapsed="false" customFormat="false" customHeight="false" hidden="false" ht="12.85" outlineLevel="0" r="14">
      <c r="A14" s="0" t="s">
        <v>25</v>
      </c>
    </row>
    <row collapsed="false" customFormat="false" customHeight="false" hidden="false" ht="12.85" outlineLevel="0" r="15">
      <c r="A15" s="0" t="s">
        <v>26</v>
      </c>
      <c r="B15" s="0" t="n">
        <v>72</v>
      </c>
      <c r="C15" s="0" t="n">
        <v>96</v>
      </c>
      <c r="G15" s="0" t="n">
        <v>72</v>
      </c>
      <c r="H15" s="0" t="n">
        <v>96</v>
      </c>
      <c r="I15" s="0" t="n">
        <v>96</v>
      </c>
      <c r="J15" s="0" t="n">
        <v>96</v>
      </c>
      <c r="K15" s="0" t="n">
        <v>96</v>
      </c>
    </row>
    <row collapsed="false" customFormat="false" customHeight="false" hidden="false" ht="12.85" outlineLevel="0" r="16">
      <c r="A16" s="0" t="s">
        <v>27</v>
      </c>
      <c r="B16" s="0" t="n">
        <v>200</v>
      </c>
      <c r="C16" s="0" t="n">
        <v>250</v>
      </c>
      <c r="D16" s="0" t="n">
        <v>250</v>
      </c>
      <c r="E16" s="0" t="n">
        <v>300</v>
      </c>
      <c r="F16" s="0" t="n">
        <v>400</v>
      </c>
      <c r="G16" s="0" t="n">
        <v>350</v>
      </c>
      <c r="H16" s="0" t="n">
        <v>250</v>
      </c>
      <c r="I16" s="0" t="n">
        <v>250</v>
      </c>
      <c r="J16" s="0" t="n">
        <v>250</v>
      </c>
      <c r="K16" s="0" t="n">
        <v>250</v>
      </c>
    </row>
    <row collapsed="false" customFormat="false" customHeight="false" hidden="false" ht="12.85" outlineLevel="0" r="17">
      <c r="A17" s="0" t="s">
        <v>28</v>
      </c>
      <c r="F17" s="0" t="s">
        <v>29</v>
      </c>
    </row>
    <row collapsed="false" customFormat="false" customHeight="false" hidden="false" ht="12.85" outlineLevel="0" r="19">
      <c r="A19" s="0" t="s">
        <v>30</v>
      </c>
      <c r="D19" s="0" t="n">
        <v>30</v>
      </c>
      <c r="E19" s="0" t="n">
        <v>34</v>
      </c>
      <c r="F19" s="0" t="n">
        <v>36</v>
      </c>
      <c r="G19" s="0" t="n">
        <v>35</v>
      </c>
      <c r="H19" s="0" t="n">
        <v>32</v>
      </c>
      <c r="I19" s="0" t="n">
        <v>26</v>
      </c>
      <c r="J19" s="0" t="n">
        <v>26</v>
      </c>
      <c r="K19" s="0" t="n">
        <v>26</v>
      </c>
    </row>
    <row collapsed="false" customFormat="false" customHeight="false" hidden="false" ht="12.85" outlineLevel="0" r="20">
      <c r="A20" s="0" t="s">
        <v>31</v>
      </c>
      <c r="D20" s="0" t="n">
        <v>400000</v>
      </c>
      <c r="E20" s="0" t="n">
        <v>600000</v>
      </c>
      <c r="F20" s="0" t="n">
        <v>900000</v>
      </c>
      <c r="G20" s="0" t="n">
        <v>600000</v>
      </c>
      <c r="H20" s="0" t="n">
        <v>375000</v>
      </c>
      <c r="I20" s="0" t="n">
        <v>425000</v>
      </c>
      <c r="J20" s="0" t="n">
        <v>530000</v>
      </c>
      <c r="K20" s="0" t="n">
        <v>760000</v>
      </c>
    </row>
    <row collapsed="false" customFormat="false" customHeight="false" hidden="false" ht="12.85" outlineLevel="0" r="21">
      <c r="A21" s="0" t="s">
        <v>32</v>
      </c>
      <c r="D21" s="0" t="n">
        <v>14000</v>
      </c>
      <c r="E21" s="0" t="n">
        <v>18000</v>
      </c>
      <c r="F21" s="0" t="n">
        <v>34000</v>
      </c>
      <c r="G21" s="0" t="n">
        <v>2000</v>
      </c>
      <c r="H21" s="0" t="n">
        <v>6000</v>
      </c>
      <c r="I21" s="0" t="n">
        <v>8000</v>
      </c>
      <c r="J21" s="0" t="n">
        <v>10000</v>
      </c>
      <c r="K21" s="0" t="n">
        <v>28000</v>
      </c>
    </row>
    <row collapsed="false" customFormat="false" customHeight="false" hidden="false" ht="12.85" outlineLevel="0" r="22">
      <c r="A22" s="0" t="s">
        <v>33</v>
      </c>
      <c r="D22" s="0" t="n">
        <v>65</v>
      </c>
      <c r="E22" s="0" t="n">
        <v>85</v>
      </c>
      <c r="F22" s="0" t="n">
        <v>120</v>
      </c>
      <c r="G22" s="0" t="n">
        <v>45</v>
      </c>
      <c r="H22" s="0" t="n">
        <v>50</v>
      </c>
      <c r="I22" s="0" t="n">
        <v>35</v>
      </c>
      <c r="J22" s="0" t="n">
        <v>50</v>
      </c>
      <c r="K22" s="0" t="n">
        <v>80</v>
      </c>
    </row>
    <row collapsed="false" customFormat="false" customHeight="false" hidden="false" ht="12.85" outlineLevel="0" r="23">
      <c r="A23" s="0" t="s">
        <v>34</v>
      </c>
      <c r="D23" s="0" t="n">
        <v>1</v>
      </c>
      <c r="E23" s="0" t="n">
        <v>1</v>
      </c>
      <c r="F23" s="0" t="n">
        <v>1</v>
      </c>
      <c r="I23" s="0" t="n">
        <v>1</v>
      </c>
      <c r="J23" s="0" t="n">
        <v>1</v>
      </c>
      <c r="K23" s="0" t="n">
        <v>1</v>
      </c>
    </row>
    <row collapsed="false" customFormat="false" customHeight="false" hidden="false" ht="12.85" outlineLevel="0" r="24">
      <c r="A24" s="0" t="s">
        <v>35</v>
      </c>
      <c r="D24" s="0" t="n">
        <v>1</v>
      </c>
      <c r="E24" s="0" t="n">
        <v>1</v>
      </c>
      <c r="F24" s="0" t="n">
        <v>2</v>
      </c>
      <c r="K24" s="0" t="n">
        <v>3</v>
      </c>
    </row>
    <row collapsed="false" customFormat="false" customHeight="false" hidden="false" ht="12.85" outlineLevel="0" r="26">
      <c r="A26" s="0" t="s">
        <v>36</v>
      </c>
      <c r="B26" s="2" t="n">
        <f aca="false">B20+B21*$A27</f>
        <v>0</v>
      </c>
      <c r="C26" s="2" t="n">
        <f aca="false">C20+C21*$A27</f>
        <v>0</v>
      </c>
      <c r="D26" s="2" t="n">
        <f aca="false">D20+D21*$A27</f>
        <v>899722.222222222</v>
      </c>
      <c r="E26" s="2" t="n">
        <f aca="false">E20+E21*$A27</f>
        <v>1242500</v>
      </c>
      <c r="F26" s="2" t="n">
        <f aca="false">F20+F21*$A27</f>
        <v>2113611.11111111</v>
      </c>
      <c r="G26" s="2" t="n">
        <f aca="false">G20+G21*$A27</f>
        <v>671388.888888889</v>
      </c>
      <c r="H26" s="2" t="n">
        <f aca="false">H20+H21*$A27</f>
        <v>589166.666666667</v>
      </c>
      <c r="I26" s="2" t="n">
        <f aca="false">I20+I21*$A27</f>
        <v>710555.555555556</v>
      </c>
      <c r="J26" s="2" t="n">
        <f aca="false">J20+J21*$A27</f>
        <v>886944.444444445</v>
      </c>
      <c r="K26" s="2" t="n">
        <f aca="false">K20+K21*$A27</f>
        <v>1759444.44444444</v>
      </c>
    </row>
    <row collapsed="false" customFormat="false" customHeight="false" hidden="false" ht="12.85" outlineLevel="0" r="27">
      <c r="A27" s="0" t="n">
        <f aca="false">(25000+35000/50)/30/24</f>
        <v>35.6944444444444</v>
      </c>
    </row>
    <row collapsed="false" customFormat="false" customHeight="false" hidden="false" ht="12.85" outlineLevel="0" r="28">
      <c r="A28" s="0" t="s">
        <v>37</v>
      </c>
      <c r="B28" s="3" t="n">
        <f aca="false">B10-B26</f>
        <v>0</v>
      </c>
      <c r="C28" s="3" t="n">
        <f aca="false">C10-C26</f>
        <v>0</v>
      </c>
      <c r="D28" s="3" t="n">
        <f aca="false">D10-D26</f>
        <v>-899722.222222222</v>
      </c>
      <c r="E28" s="3" t="n">
        <f aca="false">E10-E26</f>
        <v>-1242500</v>
      </c>
      <c r="F28" s="3" t="n">
        <f aca="false">F10-F26</f>
        <v>-2113611.11111111</v>
      </c>
      <c r="G28" s="3" t="n">
        <f aca="false">G10-G26</f>
        <v>-321388.888888889</v>
      </c>
      <c r="H28" s="3" t="n">
        <f aca="false">H10-H26</f>
        <v>-309166.666666667</v>
      </c>
      <c r="I28" s="3" t="n">
        <f aca="false">I10-I26</f>
        <v>-230555.555555555</v>
      </c>
      <c r="J28" s="3" t="n">
        <f aca="false">J10-J26</f>
        <v>-266944.444444445</v>
      </c>
      <c r="K28" s="3" t="n">
        <f aca="false">K10-K26</f>
        <v>-1339444.44444444</v>
      </c>
    </row>
    <row collapsed="false" customFormat="false" customHeight="false" hidden="false" ht="12.85" outlineLevel="0" r="29">
      <c r="B29" s="3"/>
      <c r="C29" s="3"/>
      <c r="D29" s="3"/>
      <c r="E29" s="3"/>
      <c r="F29" s="3"/>
      <c r="G29" s="3"/>
      <c r="H29" s="3"/>
      <c r="I29" s="3"/>
      <c r="J29" s="3"/>
      <c r="K29" s="3"/>
    </row>
    <row collapsed="false" customFormat="false" customHeight="false" hidden="false" ht="12.85" outlineLevel="0" r="30">
      <c r="B30" s="3"/>
      <c r="C30" s="3"/>
      <c r="D30" s="3"/>
      <c r="E30" s="3"/>
      <c r="F30" s="3"/>
      <c r="G30" s="3"/>
      <c r="H30" s="3"/>
      <c r="I30" s="3"/>
      <c r="J30" s="3"/>
      <c r="K30" s="3"/>
    </row>
    <row collapsed="false" customFormat="false" customHeight="false" hidden="false" ht="12.85" outlineLevel="0" r="31">
      <c r="B31" s="3"/>
      <c r="C31" s="3"/>
      <c r="D31" s="3"/>
      <c r="E31" s="3"/>
      <c r="F31" s="3"/>
      <c r="G31" s="3"/>
      <c r="H31" s="3"/>
      <c r="I31" s="3"/>
      <c r="J31" s="3"/>
      <c r="K31" s="3"/>
    </row>
    <row collapsed="false" customFormat="false" customHeight="false" hidden="false" ht="12.85" outlineLevel="0" r="32">
      <c r="B32" s="3"/>
      <c r="C32" s="3"/>
      <c r="D32" s="3"/>
      <c r="E32" s="3"/>
      <c r="F32" s="3"/>
      <c r="G32" s="3"/>
      <c r="H32" s="3"/>
      <c r="I32" s="3"/>
      <c r="J32" s="3"/>
      <c r="K32" s="3"/>
    </row>
    <row collapsed="false" customFormat="false" customHeight="false" hidden="false" ht="20.05" outlineLevel="0" r="34">
      <c r="B34" s="1" t="s">
        <v>38</v>
      </c>
    </row>
    <row collapsed="false" customFormat="false" customHeight="false" hidden="false" ht="12.85" outlineLevel="0" r="35">
      <c r="A35" s="0" t="s">
        <v>2</v>
      </c>
      <c r="B35" s="0" t="s">
        <v>3</v>
      </c>
      <c r="C35" s="0" t="s">
        <v>4</v>
      </c>
      <c r="D35" s="0" t="s">
        <v>5</v>
      </c>
      <c r="E35" s="0" t="s">
        <v>6</v>
      </c>
      <c r="F35" s="0" t="s">
        <v>7</v>
      </c>
      <c r="G35" s="0" t="s">
        <v>8</v>
      </c>
      <c r="H35" s="0" t="s">
        <v>9</v>
      </c>
      <c r="I35" s="0" t="s">
        <v>10</v>
      </c>
      <c r="J35" s="0" t="s">
        <v>11</v>
      </c>
      <c r="K35" s="0" t="s">
        <v>12</v>
      </c>
      <c r="L35" s="0" t="s">
        <v>39</v>
      </c>
      <c r="M35" s="0" t="s">
        <v>40</v>
      </c>
    </row>
    <row collapsed="false" customFormat="false" customHeight="false" hidden="false" ht="12.85" outlineLevel="0" r="36">
      <c r="A36" s="0" t="s">
        <v>13</v>
      </c>
      <c r="B36" s="0" t="n">
        <v>1500</v>
      </c>
      <c r="C36" s="0" t="n">
        <v>1000</v>
      </c>
      <c r="D36" s="0" t="n">
        <v>20</v>
      </c>
      <c r="E36" s="0" t="n">
        <v>30</v>
      </c>
      <c r="F36" s="0" t="n">
        <v>60</v>
      </c>
      <c r="G36" s="4" t="n">
        <v>750</v>
      </c>
      <c r="H36" s="0" t="n">
        <v>1200</v>
      </c>
      <c r="I36" s="4" t="n">
        <v>12</v>
      </c>
      <c r="J36" s="4" t="n">
        <v>50</v>
      </c>
      <c r="K36" s="4" t="n">
        <v>25</v>
      </c>
      <c r="L36" s="0" t="n">
        <v>0</v>
      </c>
      <c r="M36" s="0" t="s">
        <v>41</v>
      </c>
    </row>
    <row collapsed="false" customFormat="false" customHeight="false" hidden="false" ht="12.85" outlineLevel="0" r="37">
      <c r="A37" s="0" t="s">
        <v>14</v>
      </c>
      <c r="B37" s="0" t="n">
        <v>150</v>
      </c>
      <c r="C37" s="0" t="n">
        <v>100</v>
      </c>
      <c r="D37" s="0" t="n">
        <v>500</v>
      </c>
      <c r="E37" s="0" t="n">
        <v>800</v>
      </c>
      <c r="F37" s="0" t="n">
        <v>1200</v>
      </c>
      <c r="G37" s="4" t="n">
        <v>75</v>
      </c>
      <c r="H37" s="4" t="n">
        <v>240</v>
      </c>
      <c r="I37" s="0" t="n">
        <v>600</v>
      </c>
      <c r="J37" s="0" t="n">
        <v>450</v>
      </c>
      <c r="K37" s="4" t="n">
        <v>850</v>
      </c>
      <c r="L37" s="0" t="n">
        <v>0</v>
      </c>
      <c r="M37" s="0" t="s">
        <v>42</v>
      </c>
    </row>
    <row collapsed="false" customFormat="false" customHeight="false" hidden="false" ht="12.85" outlineLevel="0" r="38">
      <c r="A38" s="0" t="s">
        <v>15</v>
      </c>
      <c r="B38" s="0" t="n">
        <v>760</v>
      </c>
      <c r="C38" s="0" t="n">
        <v>2100</v>
      </c>
      <c r="D38" s="0" t="n">
        <v>4200</v>
      </c>
      <c r="E38" s="0" t="n">
        <v>3100</v>
      </c>
      <c r="F38" s="0" t="n">
        <v>5400</v>
      </c>
      <c r="G38" s="0" t="n">
        <v>1200</v>
      </c>
      <c r="H38" s="0" t="n">
        <v>2900</v>
      </c>
      <c r="I38" s="0" t="n">
        <v>2200</v>
      </c>
      <c r="J38" s="0" t="n">
        <v>4000</v>
      </c>
      <c r="K38" s="0" t="n">
        <v>6200</v>
      </c>
      <c r="L38" s="0" t="n">
        <v>0</v>
      </c>
      <c r="M38" s="0" t="s">
        <v>43</v>
      </c>
    </row>
    <row collapsed="false" customFormat="false" customHeight="false" hidden="false" ht="12.85" outlineLevel="0" r="39">
      <c r="A39" s="0" t="s">
        <v>16</v>
      </c>
      <c r="B39" s="0" t="n">
        <v>2</v>
      </c>
      <c r="C39" s="0" t="n">
        <v>3</v>
      </c>
      <c r="D39" s="0" t="n">
        <v>9</v>
      </c>
      <c r="E39" s="0" t="n">
        <v>9</v>
      </c>
      <c r="F39" s="0" t="n">
        <v>10</v>
      </c>
      <c r="G39" s="0" t="n">
        <v>3</v>
      </c>
      <c r="H39" s="4" t="n">
        <v>5</v>
      </c>
      <c r="I39" s="4" t="n">
        <v>7</v>
      </c>
      <c r="J39" s="0" t="n">
        <v>4</v>
      </c>
      <c r="K39" s="0" t="n">
        <v>12</v>
      </c>
      <c r="L39" s="0" t="n">
        <v>0</v>
      </c>
      <c r="M39" s="0" t="s">
        <v>44</v>
      </c>
    </row>
    <row collapsed="false" customFormat="false" customHeight="false" hidden="false" ht="12.85" outlineLevel="0" r="40">
      <c r="A40" s="0" t="s">
        <v>17</v>
      </c>
      <c r="C40" s="0" t="n">
        <v>2</v>
      </c>
      <c r="D40" s="0" t="n">
        <v>2</v>
      </c>
      <c r="E40" s="0" t="n">
        <v>1</v>
      </c>
      <c r="F40" s="0" t="n">
        <v>2</v>
      </c>
      <c r="H40" s="0" t="n">
        <v>2</v>
      </c>
      <c r="I40" s="0" t="n">
        <v>2</v>
      </c>
      <c r="J40" s="0" t="n">
        <v>1</v>
      </c>
      <c r="K40" s="0" t="n">
        <v>2</v>
      </c>
      <c r="L40" s="0" t="n">
        <v>0</v>
      </c>
      <c r="M40" s="0" t="s">
        <v>45</v>
      </c>
    </row>
    <row collapsed="false" customFormat="false" customHeight="false" hidden="false" ht="12.85" outlineLevel="0" r="41">
      <c r="A41" s="0" t="s">
        <v>18</v>
      </c>
      <c r="B41" s="0" t="n">
        <v>500000</v>
      </c>
      <c r="C41" s="0" t="n">
        <v>600000</v>
      </c>
      <c r="L41" s="0" t="n">
        <v>0</v>
      </c>
      <c r="M41" s="0" t="s">
        <v>46</v>
      </c>
    </row>
    <row collapsed="false" customFormat="false" customHeight="false" hidden="false" ht="12.85" outlineLevel="0" r="42">
      <c r="A42" s="0" t="s">
        <v>19</v>
      </c>
      <c r="B42" s="0" t="n">
        <v>500000</v>
      </c>
      <c r="C42" s="0" t="n">
        <v>600000</v>
      </c>
      <c r="G42" s="0" t="n">
        <v>375000</v>
      </c>
      <c r="H42" s="4" t="n">
        <f aca="false">C42/3</f>
        <v>200000</v>
      </c>
      <c r="I42" s="4" t="n">
        <v>100000</v>
      </c>
      <c r="J42" s="4" t="n">
        <v>80000</v>
      </c>
      <c r="K42" s="4" t="n">
        <v>150000</v>
      </c>
      <c r="L42" s="0" t="n">
        <v>0</v>
      </c>
      <c r="M42" s="0" t="s">
        <v>47</v>
      </c>
    </row>
    <row collapsed="false" customFormat="false" customHeight="false" hidden="false" ht="12.85" outlineLevel="0" r="43">
      <c r="A43" s="0" t="s">
        <v>20</v>
      </c>
      <c r="G43" s="0" t="n">
        <v>350000</v>
      </c>
      <c r="H43" s="4" t="n">
        <v>700000</v>
      </c>
      <c r="I43" s="0" t="n">
        <v>480000</v>
      </c>
      <c r="J43" s="0" t="n">
        <v>620000</v>
      </c>
      <c r="K43" s="0" t="n">
        <v>420000</v>
      </c>
      <c r="L43" s="0" t="n">
        <v>0</v>
      </c>
      <c r="M43" s="0" t="s">
        <v>48</v>
      </c>
    </row>
    <row collapsed="false" customFormat="false" customHeight="false" hidden="false" ht="12.85" outlineLevel="0" r="44">
      <c r="A44" s="0" t="s">
        <v>21</v>
      </c>
      <c r="D44" s="0" t="s">
        <v>23</v>
      </c>
      <c r="E44" s="0" t="s">
        <v>23</v>
      </c>
      <c r="F44" s="0" t="s">
        <v>23</v>
      </c>
      <c r="I44" s="4" t="s">
        <v>49</v>
      </c>
      <c r="J44" s="4" t="s">
        <v>49</v>
      </c>
      <c r="K44" s="4" t="s">
        <v>49</v>
      </c>
      <c r="L44" s="0" t="n">
        <v>0</v>
      </c>
      <c r="M44" s="0" t="s">
        <v>50</v>
      </c>
    </row>
    <row collapsed="false" customFormat="false" customHeight="false" hidden="false" ht="12.85" outlineLevel="0" r="45">
      <c r="A45" s="0" t="s">
        <v>22</v>
      </c>
      <c r="D45" s="4" t="n">
        <v>2</v>
      </c>
      <c r="E45" s="4" t="n">
        <v>2</v>
      </c>
      <c r="F45" s="4" t="n">
        <v>3</v>
      </c>
      <c r="G45" s="4" t="n">
        <v>0</v>
      </c>
      <c r="H45" s="5"/>
      <c r="I45" s="4" t="n">
        <v>2</v>
      </c>
      <c r="J45" s="4" t="n">
        <v>2</v>
      </c>
      <c r="K45" s="4" t="n">
        <v>2</v>
      </c>
      <c r="L45" s="0" t="n">
        <v>1</v>
      </c>
      <c r="M45" s="0" t="s">
        <v>51</v>
      </c>
    </row>
    <row collapsed="false" customFormat="false" customHeight="false" hidden="false" ht="12.85" outlineLevel="0" r="46">
      <c r="A46" s="0" t="s">
        <v>24</v>
      </c>
      <c r="B46" s="0" t="n">
        <v>50</v>
      </c>
      <c r="C46" s="0" t="n">
        <v>50</v>
      </c>
      <c r="D46" s="0" t="n">
        <v>5</v>
      </c>
      <c r="E46" s="0" t="n">
        <v>5</v>
      </c>
      <c r="F46" s="0" t="n">
        <v>5</v>
      </c>
      <c r="G46" s="4" t="n">
        <v>65</v>
      </c>
      <c r="H46" s="4" t="n">
        <v>50</v>
      </c>
      <c r="I46" s="4" t="n">
        <v>2</v>
      </c>
      <c r="J46" s="4" t="n">
        <v>5</v>
      </c>
      <c r="K46" s="4" t="n">
        <v>2</v>
      </c>
      <c r="L46" s="0" t="n">
        <v>1</v>
      </c>
      <c r="M46" s="0" t="s">
        <v>52</v>
      </c>
    </row>
    <row collapsed="false" customFormat="false" customHeight="false" hidden="false" ht="12.85" outlineLevel="0" r="47">
      <c r="A47" s="0" t="s">
        <v>25</v>
      </c>
      <c r="G47" s="4" t="n">
        <v>750</v>
      </c>
      <c r="H47" s="4" t="n">
        <v>500</v>
      </c>
      <c r="I47" s="4" t="n">
        <v>400</v>
      </c>
      <c r="J47" s="4" t="n">
        <v>650</v>
      </c>
      <c r="K47" s="4" t="n">
        <v>400</v>
      </c>
      <c r="L47" s="0" t="n">
        <v>600</v>
      </c>
      <c r="M47" s="0" t="s">
        <v>53</v>
      </c>
    </row>
    <row collapsed="false" customFormat="false" customHeight="false" hidden="false" ht="12.85" outlineLevel="0" r="48">
      <c r="A48" s="0" t="s">
        <v>26</v>
      </c>
      <c r="B48" s="0" t="n">
        <v>72</v>
      </c>
      <c r="C48" s="0" t="n">
        <v>96</v>
      </c>
      <c r="D48" s="4" t="n">
        <v>12</v>
      </c>
      <c r="E48" s="4" t="n">
        <v>12</v>
      </c>
      <c r="F48" s="4" t="n">
        <v>12</v>
      </c>
      <c r="G48" s="4" t="n">
        <v>48</v>
      </c>
      <c r="H48" s="4" t="n">
        <v>72</v>
      </c>
      <c r="I48" s="4" t="n">
        <v>24</v>
      </c>
      <c r="J48" s="4" t="n">
        <v>24</v>
      </c>
      <c r="K48" s="4" t="n">
        <v>24</v>
      </c>
      <c r="L48" s="0" t="n">
        <v>0</v>
      </c>
      <c r="M48" s="0" t="s">
        <v>54</v>
      </c>
    </row>
    <row collapsed="false" customFormat="false" customHeight="false" hidden="false" ht="12.85" outlineLevel="0" r="49">
      <c r="A49" s="0" t="s">
        <v>27</v>
      </c>
      <c r="B49" s="0" t="n">
        <v>200</v>
      </c>
      <c r="C49" s="0" t="n">
        <v>250</v>
      </c>
      <c r="D49" s="0" t="n">
        <v>250</v>
      </c>
      <c r="E49" s="0" t="n">
        <v>300</v>
      </c>
      <c r="F49" s="0" t="n">
        <v>400</v>
      </c>
      <c r="G49" s="4" t="n">
        <v>500</v>
      </c>
      <c r="H49" s="4" t="n">
        <v>320</v>
      </c>
      <c r="I49" s="4" t="n">
        <v>200</v>
      </c>
      <c r="J49" s="4" t="n">
        <v>350</v>
      </c>
      <c r="K49" s="4" t="n">
        <v>350</v>
      </c>
      <c r="L49" s="0" t="n">
        <v>0</v>
      </c>
      <c r="M49" s="0" t="s">
        <v>55</v>
      </c>
    </row>
    <row collapsed="false" customFormat="false" customHeight="false" hidden="false" ht="12.85" outlineLevel="0" r="50">
      <c r="A50" s="0" t="s">
        <v>28</v>
      </c>
      <c r="F50" s="0" t="s">
        <v>29</v>
      </c>
      <c r="L50" s="0" t="s">
        <v>56</v>
      </c>
      <c r="M50" s="0" t="s">
        <v>57</v>
      </c>
    </row>
    <row collapsed="false" customFormat="false" customHeight="false" hidden="false" ht="12.85" outlineLevel="0" r="52">
      <c r="A52" s="0" t="s">
        <v>30</v>
      </c>
      <c r="D52" s="0" t="n">
        <v>30</v>
      </c>
      <c r="E52" s="0" t="n">
        <v>34</v>
      </c>
      <c r="F52" s="0" t="n">
        <v>36</v>
      </c>
      <c r="G52" s="0" t="n">
        <v>35</v>
      </c>
      <c r="H52" s="0" t="n">
        <v>32</v>
      </c>
      <c r="I52" s="0" t="n">
        <v>26</v>
      </c>
      <c r="J52" s="0" t="n">
        <v>26</v>
      </c>
      <c r="K52" s="0" t="n">
        <v>26</v>
      </c>
    </row>
    <row collapsed="false" customFormat="false" customHeight="false" hidden="false" ht="12.85" outlineLevel="0" r="53">
      <c r="A53" s="0" t="s">
        <v>31</v>
      </c>
      <c r="D53" s="0" t="n">
        <v>400000</v>
      </c>
      <c r="E53" s="0" t="n">
        <v>600000</v>
      </c>
      <c r="F53" s="0" t="n">
        <v>900000</v>
      </c>
      <c r="G53" s="0" t="n">
        <v>600000</v>
      </c>
      <c r="H53" s="4" t="n">
        <v>400000</v>
      </c>
      <c r="I53" s="0" t="n">
        <v>425000</v>
      </c>
      <c r="J53" s="0" t="n">
        <v>530000</v>
      </c>
      <c r="K53" s="0" t="n">
        <v>760000</v>
      </c>
    </row>
    <row collapsed="false" customFormat="false" customHeight="false" hidden="false" ht="12.85" outlineLevel="0" r="54">
      <c r="A54" s="0" t="s">
        <v>32</v>
      </c>
      <c r="D54" s="0" t="n">
        <v>14000</v>
      </c>
      <c r="E54" s="0" t="n">
        <v>18000</v>
      </c>
      <c r="F54" s="0" t="n">
        <v>34000</v>
      </c>
      <c r="G54" s="4" t="n">
        <v>3000</v>
      </c>
      <c r="H54" s="0" t="n">
        <v>6000</v>
      </c>
      <c r="I54" s="0" t="n">
        <v>8000</v>
      </c>
      <c r="J54" s="0" t="n">
        <v>10000</v>
      </c>
      <c r="K54" s="0" t="n">
        <v>28000</v>
      </c>
    </row>
    <row collapsed="false" customFormat="false" customHeight="false" hidden="false" ht="12.85" outlineLevel="0" r="55">
      <c r="A55" s="0" t="s">
        <v>33</v>
      </c>
      <c r="D55" s="0" t="n">
        <v>65</v>
      </c>
      <c r="E55" s="0" t="n">
        <v>85</v>
      </c>
      <c r="F55" s="0" t="n">
        <v>120</v>
      </c>
      <c r="G55" s="0" t="n">
        <v>45</v>
      </c>
      <c r="H55" s="0" t="n">
        <v>50</v>
      </c>
      <c r="I55" s="0" t="n">
        <v>35</v>
      </c>
      <c r="J55" s="0" t="n">
        <v>50</v>
      </c>
      <c r="K55" s="0" t="n">
        <v>80</v>
      </c>
    </row>
    <row collapsed="false" customFormat="false" customHeight="false" hidden="false" ht="12.85" outlineLevel="0" r="56">
      <c r="A56" s="0" t="s">
        <v>34</v>
      </c>
      <c r="D56" s="0" t="n">
        <v>1</v>
      </c>
      <c r="E56" s="0" t="n">
        <v>1</v>
      </c>
      <c r="F56" s="0" t="n">
        <v>1</v>
      </c>
      <c r="I56" s="0" t="n">
        <v>1</v>
      </c>
      <c r="J56" s="0" t="n">
        <v>1</v>
      </c>
      <c r="K56" s="0" t="n">
        <v>1</v>
      </c>
    </row>
    <row collapsed="false" customFormat="false" customHeight="false" hidden="false" ht="12.85" outlineLevel="0" r="57">
      <c r="A57" s="0" t="s">
        <v>35</v>
      </c>
      <c r="D57" s="0" t="n">
        <v>1</v>
      </c>
      <c r="E57" s="0" t="n">
        <v>1</v>
      </c>
      <c r="F57" s="0" t="n">
        <v>2</v>
      </c>
      <c r="K57" s="0" t="n">
        <v>3</v>
      </c>
    </row>
    <row collapsed="false" customFormat="false" customHeight="false" hidden="false" ht="12.85" outlineLevel="0" r="59">
      <c r="A59" s="0" t="s">
        <v>36</v>
      </c>
      <c r="B59" s="2" t="n">
        <f aca="false">B53+B54*$A60</f>
        <v>0</v>
      </c>
      <c r="C59" s="2" t="n">
        <f aca="false">C53+C54*$A60</f>
        <v>0</v>
      </c>
      <c r="D59" s="2" t="n">
        <f aca="false">D53+D54*$A60</f>
        <v>899722.222222222</v>
      </c>
      <c r="E59" s="2" t="n">
        <f aca="false">E53+E54*$A60</f>
        <v>1242500</v>
      </c>
      <c r="F59" s="2" t="n">
        <f aca="false">F53+F54*$A60</f>
        <v>2113611.11111111</v>
      </c>
      <c r="G59" s="2" t="n">
        <f aca="false">G53+G54*$A60</f>
        <v>707083.333333333</v>
      </c>
      <c r="H59" s="2" t="n">
        <f aca="false">H53+H54*$A60</f>
        <v>614166.666666667</v>
      </c>
      <c r="I59" s="2" t="n">
        <f aca="false">I53+I54*$A60</f>
        <v>710555.555555556</v>
      </c>
      <c r="J59" s="2" t="n">
        <f aca="false">J53+J54*$A60</f>
        <v>886944.444444445</v>
      </c>
      <c r="K59" s="2" t="n">
        <f aca="false">K53+K54*$A60</f>
        <v>1759444.44444444</v>
      </c>
      <c r="L59" s="2"/>
    </row>
    <row collapsed="false" customFormat="false" customHeight="false" hidden="false" ht="12.85" outlineLevel="0" r="60">
      <c r="A60" s="0" t="n">
        <f aca="false">(25000+35000/50)/30/24</f>
        <v>35.6944444444444</v>
      </c>
    </row>
    <row collapsed="false" customFormat="false" customHeight="false" hidden="false" ht="12.85" outlineLevel="0" r="61">
      <c r="A61" s="0" t="s">
        <v>37</v>
      </c>
      <c r="B61" s="3" t="n">
        <f aca="false">B43-B59</f>
        <v>0</v>
      </c>
      <c r="C61" s="3" t="n">
        <f aca="false">C43-C59</f>
        <v>0</v>
      </c>
      <c r="D61" s="3" t="n">
        <f aca="false">D43-D59</f>
        <v>-899722.222222222</v>
      </c>
      <c r="E61" s="3" t="n">
        <f aca="false">E43-E59</f>
        <v>-1242500</v>
      </c>
      <c r="F61" s="3" t="n">
        <f aca="false">F43-F59</f>
        <v>-2113611.11111111</v>
      </c>
      <c r="G61" s="3" t="n">
        <f aca="false">G43-G59</f>
        <v>-357083.333333333</v>
      </c>
      <c r="H61" s="3" t="n">
        <f aca="false">H43-H59</f>
        <v>85833.3333333334</v>
      </c>
      <c r="I61" s="3" t="n">
        <f aca="false">I43-I59</f>
        <v>-230555.555555555</v>
      </c>
      <c r="J61" s="3" t="n">
        <f aca="false">J43-J59</f>
        <v>-266944.444444445</v>
      </c>
      <c r="K61" s="3" t="n">
        <f aca="false">K43-K59</f>
        <v>-1339444.44444444</v>
      </c>
      <c r="L61" s="3"/>
    </row>
    <row collapsed="false" customFormat="false" customHeight="false" hidden="false" ht="12.85" outlineLevel="0" r="62">
      <c r="A62" s="0" t="s">
        <v>58</v>
      </c>
      <c r="H62" s="2" t="n">
        <f aca="false">H61/H54</f>
        <v>14.3055555555556</v>
      </c>
      <c r="M62" s="0" t="s">
        <v>59</v>
      </c>
      <c r="N62" s="2" t="n">
        <f aca="false">(211000-(182000+300*A60))/300</f>
        <v>60.9722222222222</v>
      </c>
    </row>
    <row collapsed="false" customFormat="false" customHeight="false" hidden="false" ht="12.85" outlineLevel="0" r="64">
      <c r="A64" s="0" t="s">
        <v>60</v>
      </c>
      <c r="B64" s="6" t="n">
        <f aca="false">B36/IF(ISBLANK(B44),B38/100,1)/12</f>
        <v>16.4473684210526</v>
      </c>
      <c r="C64" s="6" t="n">
        <f aca="false">C36/IF(ISBLANK(C44),C38/100,1)/12</f>
        <v>3.96825396825397</v>
      </c>
      <c r="D64" s="6" t="n">
        <f aca="false">D36/IF(ISBLANK(D44),D38/100,1)/12</f>
        <v>1.66666666666667</v>
      </c>
      <c r="E64" s="6" t="n">
        <f aca="false">E36/IF(ISBLANK(E44),E38/100,1)/12</f>
        <v>2.5</v>
      </c>
      <c r="F64" s="6" t="n">
        <f aca="false">F36/IF(ISBLANK(F44),F38/100,1)/12</f>
        <v>5</v>
      </c>
      <c r="G64" s="6" t="n">
        <f aca="false">G36/IF(ISBLANK(G44),G38/100,1)/12</f>
        <v>5.20833333333333</v>
      </c>
      <c r="H64" s="6" t="n">
        <f aca="false">H36/IF(ISBLANK(H44),H38/100,1)/12</f>
        <v>3.44827586206897</v>
      </c>
      <c r="I64" s="6" t="n">
        <f aca="false">I36/IF(ISBLANK(I44),I38/100,1)/12</f>
        <v>1</v>
      </c>
      <c r="J64" s="6" t="n">
        <f aca="false">J36/IF(ISBLANK(J44),J38/100,1)/12</f>
        <v>4.16666666666667</v>
      </c>
      <c r="K64" s="6" t="n">
        <f aca="false">K36/IF(ISBLANK(K44),K38/100,1)/12</f>
        <v>2.08333333333333</v>
      </c>
      <c r="M64" s="0" t="s">
        <v>61</v>
      </c>
    </row>
    <row collapsed="false" customFormat="false" customHeight="false" hidden="false" ht="12.85" outlineLevel="0" r="65">
      <c r="A65" s="7" t="s">
        <v>62</v>
      </c>
      <c r="B65" s="0" t="str">
        <f aca="false">ROUNDDOWN((B37/2)/IF(ISBLANK(B45),$L45,B45)/24,1)&amp;"d"</f>
        <v>3,1d</v>
      </c>
      <c r="C65" s="0" t="str">
        <f aca="false">ROUNDDOWN((C37/2)/IF(ISBLANK(C45),$L45,C45)/24,1)&amp;"d"</f>
        <v>2d</v>
      </c>
      <c r="D65" s="0" t="str">
        <f aca="false">ROUNDDOWN((D37/2)/IF(ISBLANK(D45),$L45,D45)/24,1)&amp;"d"</f>
        <v>5,2d</v>
      </c>
      <c r="E65" s="0" t="str">
        <f aca="false">ROUNDDOWN((E37/2)/IF(ISBLANK(E45),$L45,E45)/24,1)&amp;"d"</f>
        <v>8,3d</v>
      </c>
      <c r="F65" s="0" t="str">
        <f aca="false">ROUNDDOWN((F37/2)/IF(ISBLANK(F45),$L45,F45)/24,1)&amp;"d"</f>
        <v>8,3d</v>
      </c>
      <c r="G65" s="0" t="e">
        <f aca="false">ROUNDDOWN((G37/2)/IF(ISBLANK(G45),$L45,G45)/24,1)&amp;"d"</f>
        <v>#DIV/0!</v>
      </c>
      <c r="H65" s="0" t="str">
        <f aca="false">ROUNDDOWN((H37/2)/IF(ISBLANK(H45),$L45,H45)/24,1)&amp;"d"</f>
        <v>5d</v>
      </c>
      <c r="I65" s="0" t="str">
        <f aca="false">ROUNDDOWN((I37/2)/IF(ISBLANK(I45),$L45,I45)/24,1)&amp;"d"</f>
        <v>6,2d</v>
      </c>
      <c r="J65" s="0" t="str">
        <f aca="false">ROUNDDOWN((J37/2)/IF(ISBLANK(J45),$L45,J45)/24,1)&amp;"d"</f>
        <v>4,6d</v>
      </c>
      <c r="K65" s="0" t="str">
        <f aca="false">ROUNDDOWN((K37/2)/IF(ISBLANK(K45),$L45,K45)/24,1)&amp;"d"</f>
        <v>8,8d</v>
      </c>
    </row>
    <row collapsed="false" customFormat="false" customHeight="false" hidden="false" ht="12.85" outlineLevel="0" r="66">
      <c r="A66" s="7" t="s">
        <v>63</v>
      </c>
      <c r="B66" s="0" t="str">
        <f aca="false">ROUNDDOWN((B36/2)/IF(ISBLANK(B46),$L46,B46),1)&amp;"h"</f>
        <v>15h</v>
      </c>
      <c r="C66" s="0" t="str">
        <f aca="false">ROUNDDOWN((C36/2)/IF(ISBLANK(C46),$L46,C46),1)&amp;"h"</f>
        <v>10h</v>
      </c>
      <c r="D66" s="0" t="str">
        <f aca="false">ROUNDDOWN((D36/2)/IF(ISBLANK(D46),$L46,D46),1)&amp;"h"</f>
        <v>2h</v>
      </c>
      <c r="E66" s="0" t="str">
        <f aca="false">ROUNDDOWN((E36/2)/IF(ISBLANK(E46),$L46,E46),1)&amp;"h"</f>
        <v>3h</v>
      </c>
      <c r="F66" s="0" t="str">
        <f aca="false">ROUNDDOWN((F36/2)/IF(ISBLANK(F46),$L46,F46),1)&amp;"h"</f>
        <v>6h</v>
      </c>
      <c r="G66" s="0" t="str">
        <f aca="false">ROUNDDOWN((G36/2)/IF(ISBLANK(G46),$L46,G46),1)&amp;"h"</f>
        <v>5,7h</v>
      </c>
      <c r="H66" s="0" t="str">
        <f aca="false">ROUNDDOWN((H36/2)/IF(ISBLANK(H46),$L46,H46),1)&amp;"h"</f>
        <v>12h</v>
      </c>
      <c r="I66" s="0" t="str">
        <f aca="false">ROUNDDOWN((I36/2)/IF(ISBLANK(I46),$L46,I46),1)&amp;"h"</f>
        <v>3h</v>
      </c>
      <c r="J66" s="0" t="str">
        <f aca="false">ROUNDDOWN((J36/2)/IF(ISBLANK(J46),$L46,J46),1)&amp;"h"</f>
        <v>5h</v>
      </c>
      <c r="K66" s="0" t="str">
        <f aca="false">ROUNDDOWN((K36/2)/IF(ISBLANK(K46),$L46,K46),1)&amp;"h"</f>
        <v>6,2h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landscape" pageOrder="downThenOver" paperSize="9" scale="100" useFirstPageNumber="true" usePrinterDefaults="false" verticalDpi="300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LibreOffice/4.0.4.2$Windows_x86 LibreOffice_project/9e9821abd0ffdbc09cd8c52eaa574fa09eb08f2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2014-05-20T08:07:44.53Z</dcterms:created>
  <dcterms:modified xsi:type="dcterms:W3CDTF">2014-05-20T09:54:31.96Z</dcterms:modified>
  <cp:revision>1</cp:revision>
</cp:coreProperties>
</file>